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e231db9b0fc74b/Werkgroep TO/toernooi/2021/"/>
    </mc:Choice>
  </mc:AlternateContent>
  <xr:revisionPtr revIDLastSave="0" documentId="8_{A59D09ED-B62A-2540-BA63-8FC757A822EF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peelronden" sheetId="22" r:id="rId1"/>
    <sheet name="U15 poule" sheetId="2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5" l="1"/>
  <c r="G15" i="25"/>
  <c r="G14" i="25"/>
  <c r="E16" i="25"/>
  <c r="E15" i="25"/>
  <c r="E14" i="25"/>
  <c r="G13" i="25"/>
  <c r="E13" i="25"/>
  <c r="G12" i="25"/>
  <c r="E12" i="25"/>
  <c r="G11" i="25"/>
  <c r="E11" i="25"/>
  <c r="G10" i="25"/>
  <c r="E10" i="25"/>
  <c r="G9" i="25"/>
  <c r="E9" i="25"/>
  <c r="G8" i="25"/>
  <c r="E8" i="25"/>
  <c r="G7" i="25"/>
  <c r="E7" i="25"/>
  <c r="C11" i="25"/>
  <c r="C12" i="25"/>
  <c r="C13" i="25"/>
  <c r="C14" i="25"/>
  <c r="C15" i="25"/>
  <c r="C16" i="25"/>
  <c r="C10" i="25"/>
  <c r="O16" i="25"/>
  <c r="O15" i="25"/>
  <c r="O14" i="25"/>
  <c r="O13" i="25"/>
  <c r="O12" i="25"/>
  <c r="O11" i="25"/>
  <c r="O10" i="25"/>
  <c r="O9" i="25"/>
  <c r="O8" i="25"/>
  <c r="O7" i="25"/>
  <c r="O6" i="25"/>
  <c r="O5" i="25"/>
  <c r="M16" i="25"/>
  <c r="M15" i="25"/>
  <c r="M14" i="25"/>
  <c r="M13" i="25"/>
  <c r="M12" i="25"/>
  <c r="M11" i="25"/>
  <c r="M10" i="25"/>
  <c r="M9" i="25"/>
  <c r="M8" i="25"/>
  <c r="M7" i="25"/>
  <c r="M6" i="25"/>
  <c r="M5" i="25"/>
  <c r="C9" i="25"/>
  <c r="C8" i="25"/>
  <c r="C7" i="25"/>
  <c r="G6" i="25"/>
  <c r="E6" i="25"/>
  <c r="C6" i="25"/>
  <c r="G5" i="25"/>
  <c r="E5" i="25"/>
  <c r="C5" i="25"/>
  <c r="J4" i="22"/>
  <c r="K4" i="22"/>
  <c r="J5" i="22"/>
  <c r="K5" i="22"/>
  <c r="J6" i="22"/>
  <c r="K6" i="22"/>
  <c r="J7" i="22"/>
  <c r="K7" i="22"/>
  <c r="J8" i="22"/>
  <c r="K8" i="22"/>
  <c r="J9" i="22"/>
  <c r="K9" i="22"/>
  <c r="J10" i="22"/>
  <c r="K10" i="22"/>
  <c r="J11" i="22"/>
  <c r="K11" i="22"/>
  <c r="J12" i="22"/>
  <c r="K12" i="22"/>
  <c r="J13" i="22"/>
  <c r="K13" i="22"/>
  <c r="J14" i="22"/>
  <c r="K14" i="22"/>
  <c r="J15" i="22"/>
  <c r="K15" i="22"/>
  <c r="J16" i="22"/>
  <c r="K16" i="22"/>
  <c r="J17" i="22"/>
  <c r="K17" i="22"/>
  <c r="J18" i="22"/>
  <c r="K18" i="22"/>
  <c r="T8" i="25"/>
  <c r="T10" i="25"/>
  <c r="S10" i="25"/>
  <c r="V9" i="25"/>
  <c r="W7" i="25"/>
  <c r="V7" i="25"/>
  <c r="X8" i="25"/>
  <c r="T9" i="25"/>
  <c r="W10" i="25"/>
  <c r="S7" i="25"/>
  <c r="V8" i="25"/>
  <c r="X7" i="25"/>
  <c r="W8" i="25"/>
  <c r="V10" i="25"/>
  <c r="W9" i="25"/>
  <c r="T7" i="25"/>
  <c r="S9" i="25"/>
  <c r="S8" i="25"/>
  <c r="Y8" i="25"/>
  <c r="Y10" i="25"/>
  <c r="X10" i="25"/>
  <c r="X9" i="25"/>
  <c r="U10" i="25"/>
  <c r="U7" i="25"/>
  <c r="U9" i="25"/>
  <c r="Y7" i="25"/>
  <c r="Y9" i="25"/>
  <c r="U8" i="25"/>
  <c r="Q7" i="25"/>
  <c r="Q10" i="25"/>
  <c r="Q9" i="25"/>
  <c r="Q8" i="25"/>
</calcChain>
</file>

<file path=xl/sharedStrings.xml><?xml version="1.0" encoding="utf-8"?>
<sst xmlns="http://schemas.openxmlformats.org/spreadsheetml/2006/main" count="113" uniqueCount="49">
  <si>
    <t>Ronde</t>
  </si>
  <si>
    <t>Tijd</t>
  </si>
  <si>
    <t>1 poule met 6 teams</t>
  </si>
  <si>
    <t>start</t>
  </si>
  <si>
    <t>10.00 uur - 10.25 uur</t>
  </si>
  <si>
    <t>duur</t>
  </si>
  <si>
    <t>10.30 uur - 10.55 uur</t>
  </si>
  <si>
    <t>Pauze</t>
  </si>
  <si>
    <t>11.00 uur - 11.25 uur</t>
  </si>
  <si>
    <t>Team A</t>
  </si>
  <si>
    <t>vs</t>
  </si>
  <si>
    <t>Team B</t>
  </si>
  <si>
    <t>11.30 uur - 11.55 uur</t>
  </si>
  <si>
    <t>Team C</t>
  </si>
  <si>
    <t>Team D</t>
  </si>
  <si>
    <t>12.00 uur - 12.25 uur</t>
  </si>
  <si>
    <t>Team E</t>
  </si>
  <si>
    <t>Team F</t>
  </si>
  <si>
    <t>12.30 uur - 12.55 uur</t>
  </si>
  <si>
    <t>13.00 uur - 13.25 uur</t>
  </si>
  <si>
    <t>13.30 uur - 13.55 uur</t>
  </si>
  <si>
    <t>14.00 uur - 14.25 uur</t>
  </si>
  <si>
    <t>14.30 uur - 14.55 uur</t>
  </si>
  <si>
    <t>15.00 uur - 15.25 uur</t>
  </si>
  <si>
    <t>15.30 uur - 15.55 uur</t>
  </si>
  <si>
    <t>16.00 uur - 16.25 uur</t>
  </si>
  <si>
    <t>16.30 uur - 16.55 uur</t>
  </si>
  <si>
    <t>17.00 uur - 17.25 uur</t>
  </si>
  <si>
    <t>Prijsuitreiking</t>
  </si>
  <si>
    <t>Maximaal 4 wissels per ploeg per wedstrijd</t>
  </si>
  <si>
    <t>Wedstrijden worden met schotklok gespeeld</t>
  </si>
  <si>
    <t>Er mogen geen time-outs genomen worden</t>
  </si>
  <si>
    <t>KNKV RTC Herfsttoernooi 2021 --- Onder 15 jaar (U15) --- Sporting Delta</t>
  </si>
  <si>
    <t>Poule U15</t>
  </si>
  <si>
    <t>Uitslag</t>
  </si>
  <si>
    <t>Punten</t>
  </si>
  <si>
    <t>Stand</t>
  </si>
  <si>
    <t>Voor</t>
  </si>
  <si>
    <t>Tegen</t>
  </si>
  <si>
    <t>Gewonnen</t>
  </si>
  <si>
    <t>Gelijk</t>
  </si>
  <si>
    <t>Verloren</t>
  </si>
  <si>
    <t>Saldo</t>
  </si>
  <si>
    <t>--</t>
  </si>
  <si>
    <t>Team onder 15 jaar</t>
  </si>
  <si>
    <t>RTC Dordrecht</t>
  </si>
  <si>
    <t>RTC Rotterdam</t>
  </si>
  <si>
    <t>RTC Zuid</t>
  </si>
  <si>
    <t>RTC Den Haag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</si>
</sst>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20"/>
      <color theme="0"/>
      <name val="Arial"/>
      <family val="2"/>
    </font>
    <font>
      <b/>
      <sz val="11"/>
      <color theme="3" tint="-0.249977111117893"/>
      <name val="Arial"/>
      <family val="2"/>
    </font>
    <font>
      <sz val="14"/>
      <color theme="3" tint="-0.249977111117893"/>
      <name val="Arial"/>
      <family val="2"/>
    </font>
    <font>
      <sz val="10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6C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2" xfId="0" quotePrefix="1" applyNumberFormat="1" applyFont="1" applyBorder="1" applyAlignment="1" applyProtection="1">
      <alignment horizontal="center"/>
    </xf>
    <xf numFmtId="0" fontId="5" fillId="0" borderId="1" xfId="0" applyNumberFormat="1" applyFont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/>
    </xf>
    <xf numFmtId="0" fontId="13" fillId="0" borderId="1" xfId="0" applyNumberFormat="1" applyFont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20" fontId="1" fillId="0" borderId="0" xfId="0" applyNumberFormat="1" applyFont="1" applyAlignment="1" applyProtection="1">
      <alignment horizontal="left"/>
    </xf>
    <xf numFmtId="0" fontId="14" fillId="0" borderId="0" xfId="0" applyNumberFormat="1" applyFont="1" applyBorder="1" applyAlignment="1" applyProtection="1">
      <alignment horizontal="center"/>
    </xf>
    <xf numFmtId="20" fontId="14" fillId="0" borderId="3" xfId="0" applyNumberFormat="1" applyFont="1" applyBorder="1" applyAlignment="1" applyProtection="1">
      <alignment horizontal="center"/>
    </xf>
    <xf numFmtId="0" fontId="15" fillId="0" borderId="0" xfId="0" applyNumberFormat="1" applyFont="1" applyAlignment="1" applyProtection="1">
      <alignment horizontal="center"/>
    </xf>
    <xf numFmtId="0" fontId="15" fillId="0" borderId="0" xfId="0" applyNumberFormat="1" applyFont="1" applyAlignment="1" applyProtection="1">
      <alignment horizontal="left"/>
    </xf>
    <xf numFmtId="0" fontId="16" fillId="0" borderId="0" xfId="0" applyFont="1" applyAlignment="1">
      <alignment horizontal="center"/>
    </xf>
    <xf numFmtId="0" fontId="3" fillId="6" borderId="1" xfId="0" applyNumberFormat="1" applyFont="1" applyFill="1" applyBorder="1" applyAlignment="1" applyProtection="1">
      <alignment horizontal="center"/>
      <protection locked="0"/>
    </xf>
    <xf numFmtId="0" fontId="3" fillId="0" borderId="6" xfId="0" applyNumberFormat="1" applyFont="1" applyBorder="1" applyAlignment="1" applyProtection="1">
      <alignment horizontal="left"/>
    </xf>
    <xf numFmtId="0" fontId="3" fillId="0" borderId="5" xfId="0" applyNumberFormat="1" applyFont="1" applyBorder="1" applyAlignment="1" applyProtection="1">
      <alignment horizontal="left"/>
    </xf>
    <xf numFmtId="0" fontId="0" fillId="5" borderId="1" xfId="0" applyFill="1" applyBorder="1"/>
    <xf numFmtId="20" fontId="0" fillId="5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0" fontId="0" fillId="0" borderId="1" xfId="0" applyNumberFormat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20" fontId="0" fillId="8" borderId="1" xfId="0" applyNumberFormat="1" applyFill="1" applyBorder="1"/>
    <xf numFmtId="0" fontId="18" fillId="8" borderId="1" xfId="0" applyFont="1" applyFill="1" applyBorder="1"/>
    <xf numFmtId="0" fontId="18" fillId="8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0" xfId="0" applyNumberFormat="1"/>
    <xf numFmtId="20" fontId="0" fillId="7" borderId="1" xfId="0" applyNumberFormat="1" applyFill="1" applyBorder="1"/>
    <xf numFmtId="0" fontId="2" fillId="3" borderId="6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left"/>
    </xf>
    <xf numFmtId="0" fontId="7" fillId="2" borderId="17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8" fillId="2" borderId="0" xfId="0" applyNumberFormat="1" applyFont="1" applyFill="1" applyBorder="1" applyAlignment="1" applyProtection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0" fillId="0" borderId="1" xfId="0" applyNumberFormat="1" applyFont="1" applyBorder="1" applyAlignment="1" applyProtection="1">
      <alignment horizontal="center" textRotation="90"/>
    </xf>
    <xf numFmtId="0" fontId="9" fillId="4" borderId="16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textRotation="90"/>
    </xf>
    <xf numFmtId="0" fontId="6" fillId="2" borderId="7" xfId="0" applyFont="1" applyFill="1" applyBorder="1" applyAlignment="1" applyProtection="1">
      <alignment horizontal="center" textRotation="90"/>
    </xf>
    <xf numFmtId="0" fontId="6" fillId="2" borderId="14" xfId="0" applyFont="1" applyFill="1" applyBorder="1" applyAlignment="1" applyProtection="1">
      <alignment horizontal="center" textRotation="90"/>
    </xf>
    <xf numFmtId="0" fontId="3" fillId="0" borderId="10" xfId="0" applyNumberFormat="1" applyFont="1" applyBorder="1" applyAlignment="1" applyProtection="1">
      <alignment horizontal="center" textRotation="90"/>
    </xf>
    <xf numFmtId="0" fontId="0" fillId="0" borderId="9" xfId="0" applyBorder="1" applyAlignment="1" applyProtection="1">
      <alignment horizontal="center" textRotation="90"/>
    </xf>
    <xf numFmtId="0" fontId="0" fillId="0" borderId="8" xfId="0" applyBorder="1" applyAlignment="1" applyProtection="1">
      <alignment horizontal="center" textRotation="90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FF99"/>
      <color rgb="FF006C31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 /><Relationship Id="rId3" Type="http://schemas.openxmlformats.org/officeDocument/2006/relationships/theme" Target="theme/theme1.xml" /><Relationship Id="rId7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9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workbookViewId="0">
      <selection activeCell="B18" sqref="B18"/>
    </sheetView>
  </sheetViews>
  <sheetFormatPr defaultColWidth="8.8984375" defaultRowHeight="12.75" x14ac:dyDescent="0.15"/>
  <cols>
    <col min="1" max="1" width="14.15625" bestFit="1" customWidth="1"/>
    <col min="2" max="2" width="20.359375" bestFit="1" customWidth="1"/>
  </cols>
  <sheetData>
    <row r="1" spans="1:14" x14ac:dyDescent="0.15">
      <c r="A1" s="20" t="s">
        <v>0</v>
      </c>
      <c r="B1" s="21" t="s">
        <v>1</v>
      </c>
      <c r="G1" s="50" t="s">
        <v>2</v>
      </c>
      <c r="H1" s="51"/>
      <c r="I1" s="52"/>
      <c r="J1" s="25" t="s">
        <v>3</v>
      </c>
      <c r="K1" s="26">
        <v>0.41666666666666669</v>
      </c>
    </row>
    <row r="2" spans="1:14" ht="13.5" x14ac:dyDescent="0.15">
      <c r="A2" s="17">
        <v>1</v>
      </c>
      <c r="B2" s="14" t="s">
        <v>4</v>
      </c>
      <c r="G2" s="53"/>
      <c r="H2" s="54"/>
      <c r="I2" s="55"/>
      <c r="J2" s="25" t="s">
        <v>5</v>
      </c>
      <c r="K2" s="26">
        <v>1.7361111111111112E-2</v>
      </c>
    </row>
    <row r="3" spans="1:14" ht="13.5" x14ac:dyDescent="0.15">
      <c r="A3" s="17">
        <v>2</v>
      </c>
      <c r="B3" s="14" t="s">
        <v>6</v>
      </c>
      <c r="G3" s="56"/>
      <c r="H3" s="57"/>
      <c r="I3" s="58"/>
      <c r="J3" s="25" t="s">
        <v>7</v>
      </c>
      <c r="K3" s="26">
        <v>3.472222222222222E-3</v>
      </c>
    </row>
    <row r="4" spans="1:14" ht="13.5" x14ac:dyDescent="0.15">
      <c r="A4" s="17">
        <v>3</v>
      </c>
      <c r="B4" s="14" t="s">
        <v>8</v>
      </c>
      <c r="G4" s="27" t="s">
        <v>9</v>
      </c>
      <c r="H4" s="44" t="s">
        <v>10</v>
      </c>
      <c r="I4" s="27" t="s">
        <v>11</v>
      </c>
      <c r="J4" s="29">
        <f>K1</f>
        <v>0.41666666666666669</v>
      </c>
      <c r="K4" s="29">
        <f>J4+$K$2</f>
        <v>0.43402777777777779</v>
      </c>
      <c r="M4" s="41"/>
      <c r="N4" s="41"/>
    </row>
    <row r="5" spans="1:14" ht="13.5" x14ac:dyDescent="0.15">
      <c r="A5" s="17">
        <v>4</v>
      </c>
      <c r="B5" s="14" t="s">
        <v>12</v>
      </c>
      <c r="G5" s="30" t="s">
        <v>13</v>
      </c>
      <c r="H5" s="31" t="s">
        <v>10</v>
      </c>
      <c r="I5" s="30" t="s">
        <v>14</v>
      </c>
      <c r="J5" s="32">
        <f>K4+$K$3</f>
        <v>0.4375</v>
      </c>
      <c r="K5" s="32">
        <f>J5+$K$2</f>
        <v>0.4548611111111111</v>
      </c>
      <c r="M5" s="41"/>
      <c r="N5" s="41"/>
    </row>
    <row r="6" spans="1:14" ht="13.5" x14ac:dyDescent="0.15">
      <c r="A6" s="17">
        <v>5</v>
      </c>
      <c r="B6" s="14" t="s">
        <v>15</v>
      </c>
      <c r="G6" s="27" t="s">
        <v>16</v>
      </c>
      <c r="H6" s="28" t="s">
        <v>10</v>
      </c>
      <c r="I6" s="27" t="s">
        <v>17</v>
      </c>
      <c r="J6" s="42">
        <f t="shared" ref="J6:J18" si="0">K5+$K$3</f>
        <v>0.45833333333333331</v>
      </c>
      <c r="K6" s="42">
        <f t="shared" ref="K6:K18" si="1">J6+$K$2</f>
        <v>0.47569444444444442</v>
      </c>
      <c r="M6" s="41"/>
      <c r="N6" s="41"/>
    </row>
    <row r="7" spans="1:14" ht="15" x14ac:dyDescent="0.2">
      <c r="A7" s="17">
        <v>6</v>
      </c>
      <c r="B7" s="14" t="s">
        <v>18</v>
      </c>
      <c r="G7" s="33" t="s">
        <v>9</v>
      </c>
      <c r="H7" s="34" t="s">
        <v>10</v>
      </c>
      <c r="I7" s="33" t="s">
        <v>14</v>
      </c>
      <c r="J7" s="32">
        <f t="shared" si="0"/>
        <v>0.47916666666666663</v>
      </c>
      <c r="K7" s="32">
        <f t="shared" si="1"/>
        <v>0.49652777777777773</v>
      </c>
      <c r="M7" s="41"/>
      <c r="N7" s="41"/>
    </row>
    <row r="8" spans="1:14" ht="15" x14ac:dyDescent="0.2">
      <c r="A8" s="17">
        <v>7</v>
      </c>
      <c r="B8" s="14" t="s">
        <v>19</v>
      </c>
      <c r="G8" s="35" t="s">
        <v>11</v>
      </c>
      <c r="H8" s="36" t="s">
        <v>10</v>
      </c>
      <c r="I8" s="35" t="s">
        <v>17</v>
      </c>
      <c r="J8" s="42">
        <f t="shared" si="0"/>
        <v>0.49999999999999994</v>
      </c>
      <c r="K8" s="42">
        <f t="shared" si="1"/>
        <v>0.51736111111111105</v>
      </c>
      <c r="M8" s="41"/>
      <c r="N8" s="41"/>
    </row>
    <row r="9" spans="1:14" ht="15" x14ac:dyDescent="0.2">
      <c r="A9" s="17">
        <v>8</v>
      </c>
      <c r="B9" s="14" t="s">
        <v>20</v>
      </c>
      <c r="G9" s="33" t="s">
        <v>13</v>
      </c>
      <c r="H9" s="34" t="s">
        <v>10</v>
      </c>
      <c r="I9" s="33" t="s">
        <v>16</v>
      </c>
      <c r="J9" s="32">
        <f t="shared" si="0"/>
        <v>0.52083333333333326</v>
      </c>
      <c r="K9" s="32">
        <f t="shared" si="1"/>
        <v>0.53819444444444442</v>
      </c>
      <c r="M9" s="41"/>
      <c r="N9" s="41"/>
    </row>
    <row r="10" spans="1:14" ht="15" x14ac:dyDescent="0.2">
      <c r="A10" s="17">
        <v>9</v>
      </c>
      <c r="B10" s="14" t="s">
        <v>21</v>
      </c>
      <c r="G10" s="37" t="s">
        <v>9</v>
      </c>
      <c r="H10" s="38" t="s">
        <v>10</v>
      </c>
      <c r="I10" s="37" t="s">
        <v>17</v>
      </c>
      <c r="J10" s="42">
        <f t="shared" si="0"/>
        <v>0.54166666666666663</v>
      </c>
      <c r="K10" s="42">
        <f t="shared" si="1"/>
        <v>0.55902777777777779</v>
      </c>
      <c r="M10" s="41"/>
      <c r="N10" s="41"/>
    </row>
    <row r="11" spans="1:14" ht="15" x14ac:dyDescent="0.2">
      <c r="A11" s="17">
        <v>10</v>
      </c>
      <c r="B11" s="14" t="s">
        <v>22</v>
      </c>
      <c r="G11" s="33" t="s">
        <v>11</v>
      </c>
      <c r="H11" s="34" t="s">
        <v>10</v>
      </c>
      <c r="I11" s="33" t="s">
        <v>13</v>
      </c>
      <c r="J11" s="32">
        <f t="shared" si="0"/>
        <v>0.5625</v>
      </c>
      <c r="K11" s="32">
        <f t="shared" si="1"/>
        <v>0.57986111111111116</v>
      </c>
      <c r="M11" s="41"/>
      <c r="N11" s="41"/>
    </row>
    <row r="12" spans="1:14" ht="15" x14ac:dyDescent="0.2">
      <c r="A12" s="17">
        <v>11</v>
      </c>
      <c r="B12" s="14" t="s">
        <v>23</v>
      </c>
      <c r="G12" s="37" t="s">
        <v>14</v>
      </c>
      <c r="H12" s="38" t="s">
        <v>10</v>
      </c>
      <c r="I12" s="37" t="s">
        <v>16</v>
      </c>
      <c r="J12" s="42">
        <f t="shared" si="0"/>
        <v>0.58333333333333337</v>
      </c>
      <c r="K12" s="42">
        <f t="shared" si="1"/>
        <v>0.60069444444444453</v>
      </c>
      <c r="M12" s="41"/>
      <c r="N12" s="41"/>
    </row>
    <row r="13" spans="1:14" ht="15" x14ac:dyDescent="0.2">
      <c r="A13" s="17">
        <v>12</v>
      </c>
      <c r="B13" s="14" t="s">
        <v>24</v>
      </c>
      <c r="G13" s="33" t="s">
        <v>9</v>
      </c>
      <c r="H13" s="34" t="s">
        <v>10</v>
      </c>
      <c r="I13" s="33" t="s">
        <v>13</v>
      </c>
      <c r="J13" s="32">
        <f t="shared" si="0"/>
        <v>0.60416666666666674</v>
      </c>
      <c r="K13" s="32">
        <f t="shared" si="1"/>
        <v>0.6215277777777779</v>
      </c>
      <c r="M13" s="41"/>
      <c r="N13" s="41"/>
    </row>
    <row r="14" spans="1:14" ht="15" x14ac:dyDescent="0.2">
      <c r="A14" s="17">
        <v>13</v>
      </c>
      <c r="B14" s="14" t="s">
        <v>25</v>
      </c>
      <c r="G14" s="37" t="s">
        <v>11</v>
      </c>
      <c r="H14" s="38" t="s">
        <v>10</v>
      </c>
      <c r="I14" s="37" t="s">
        <v>16</v>
      </c>
      <c r="J14" s="42">
        <f t="shared" si="0"/>
        <v>0.62500000000000011</v>
      </c>
      <c r="K14" s="42">
        <f t="shared" si="1"/>
        <v>0.64236111111111127</v>
      </c>
      <c r="M14" s="41"/>
      <c r="N14" s="41"/>
    </row>
    <row r="15" spans="1:14" ht="15" x14ac:dyDescent="0.2">
      <c r="A15" s="17">
        <v>14</v>
      </c>
      <c r="B15" s="14" t="s">
        <v>26</v>
      </c>
      <c r="G15" s="33" t="s">
        <v>14</v>
      </c>
      <c r="H15" s="34" t="s">
        <v>10</v>
      </c>
      <c r="I15" s="33" t="s">
        <v>17</v>
      </c>
      <c r="J15" s="32">
        <f t="shared" si="0"/>
        <v>0.64583333333333348</v>
      </c>
      <c r="K15" s="32">
        <f t="shared" si="1"/>
        <v>0.66319444444444464</v>
      </c>
      <c r="M15" s="41"/>
      <c r="N15" s="41"/>
    </row>
    <row r="16" spans="1:14" ht="15" x14ac:dyDescent="0.2">
      <c r="A16" s="17">
        <v>15</v>
      </c>
      <c r="B16" s="14" t="s">
        <v>27</v>
      </c>
      <c r="G16" s="37" t="s">
        <v>9</v>
      </c>
      <c r="H16" s="38" t="s">
        <v>10</v>
      </c>
      <c r="I16" s="37" t="s">
        <v>16</v>
      </c>
      <c r="J16" s="42">
        <f t="shared" si="0"/>
        <v>0.66666666666666685</v>
      </c>
      <c r="K16" s="42">
        <f t="shared" si="1"/>
        <v>0.68402777777777801</v>
      </c>
      <c r="M16" s="41"/>
      <c r="N16" s="41"/>
    </row>
    <row r="17" spans="1:14" x14ac:dyDescent="0.15">
      <c r="G17" s="30" t="s">
        <v>11</v>
      </c>
      <c r="H17" s="31" t="s">
        <v>10</v>
      </c>
      <c r="I17" s="30" t="s">
        <v>14</v>
      </c>
      <c r="J17" s="32">
        <f t="shared" si="0"/>
        <v>0.68750000000000022</v>
      </c>
      <c r="K17" s="32">
        <f t="shared" si="1"/>
        <v>0.70486111111111138</v>
      </c>
      <c r="M17" s="41"/>
      <c r="N17" s="41"/>
    </row>
    <row r="18" spans="1:14" ht="13.5" x14ac:dyDescent="0.15">
      <c r="A18" t="s">
        <v>28</v>
      </c>
      <c r="B18" s="14"/>
      <c r="G18" s="39" t="s">
        <v>13</v>
      </c>
      <c r="H18" s="40" t="s">
        <v>10</v>
      </c>
      <c r="I18" s="39" t="s">
        <v>17</v>
      </c>
      <c r="J18" s="42">
        <f t="shared" si="0"/>
        <v>0.70833333333333359</v>
      </c>
      <c r="K18" s="42">
        <f t="shared" si="1"/>
        <v>0.72569444444444475</v>
      </c>
      <c r="M18" s="41"/>
      <c r="N18" s="41"/>
    </row>
    <row r="22" spans="1:14" x14ac:dyDescent="0.15">
      <c r="B22" s="48" t="s">
        <v>29</v>
      </c>
    </row>
    <row r="23" spans="1:14" x14ac:dyDescent="0.15">
      <c r="B23" s="48" t="s">
        <v>30</v>
      </c>
    </row>
    <row r="24" spans="1:14" x14ac:dyDescent="0.15">
      <c r="B24" s="48" t="s">
        <v>31</v>
      </c>
    </row>
  </sheetData>
  <mergeCells count="1">
    <mergeCell ref="G1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6"/>
  <sheetViews>
    <sheetView showGridLines="0" tabSelected="1" topLeftCell="M1" zoomScaleNormal="100" workbookViewId="0">
      <selection activeCell="C4" sqref="C4:Y17"/>
    </sheetView>
  </sheetViews>
  <sheetFormatPr defaultColWidth="9.16796875" defaultRowHeight="13.5" x14ac:dyDescent="0.15"/>
  <cols>
    <col min="1" max="1" width="5.66015625" style="12" customWidth="1"/>
    <col min="2" max="2" width="2.6953125" style="12" customWidth="1"/>
    <col min="3" max="3" width="21.7109375" style="12" customWidth="1"/>
    <col min="4" max="4" width="2.6953125" style="12" customWidth="1"/>
    <col min="5" max="5" width="26.4296875" style="12" bestFit="1" customWidth="1"/>
    <col min="6" max="6" width="3.7734375" style="12" customWidth="1"/>
    <col min="7" max="7" width="26.4296875" style="12" bestFit="1" customWidth="1"/>
    <col min="8" max="8" width="2.6953125" style="4" customWidth="1"/>
    <col min="9" max="9" width="5.66015625" style="12" customWidth="1"/>
    <col min="10" max="10" width="2.6953125" style="12" customWidth="1"/>
    <col min="11" max="11" width="5.66015625" style="12" customWidth="1"/>
    <col min="12" max="12" width="2.6953125" style="12" customWidth="1"/>
    <col min="13" max="13" width="5.66015625" style="12" customWidth="1"/>
    <col min="14" max="14" width="2.6953125" style="15" customWidth="1"/>
    <col min="15" max="15" width="5.66015625" style="4" customWidth="1"/>
    <col min="16" max="16" width="2.6953125" style="15" customWidth="1"/>
    <col min="17" max="17" width="4.71875" style="12" customWidth="1"/>
    <col min="18" max="18" width="27.10546875" style="12" bestFit="1" customWidth="1"/>
    <col min="19" max="25" width="5.66015625" style="12" customWidth="1"/>
    <col min="26" max="16384" width="9.16796875" style="12"/>
  </cols>
  <sheetData>
    <row r="1" spans="1:25" ht="14.25" customHeight="1" x14ac:dyDescent="0.15">
      <c r="A1" s="60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</row>
    <row r="2" spans="1:25" ht="15" customHeight="1" x14ac:dyDescent="0.1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2"/>
      <c r="S2" s="62"/>
      <c r="T2" s="62"/>
      <c r="U2" s="62"/>
      <c r="V2" s="62"/>
      <c r="W2" s="62"/>
      <c r="X2" s="62"/>
      <c r="Y2" s="62"/>
    </row>
    <row r="3" spans="1:25" ht="15" customHeight="1" x14ac:dyDescent="0.15">
      <c r="H3" s="12"/>
      <c r="N3" s="12"/>
      <c r="O3" s="12"/>
      <c r="P3" s="12"/>
    </row>
    <row r="4" spans="1:25" s="1" customFormat="1" ht="28.5" customHeight="1" x14ac:dyDescent="0.2">
      <c r="A4" s="20" t="s">
        <v>0</v>
      </c>
      <c r="C4" s="49" t="s">
        <v>1</v>
      </c>
      <c r="D4" s="19"/>
      <c r="E4" s="63" t="s">
        <v>33</v>
      </c>
      <c r="F4" s="63"/>
      <c r="G4" s="63"/>
      <c r="I4" s="64" t="s">
        <v>34</v>
      </c>
      <c r="J4" s="64"/>
      <c r="K4" s="64"/>
      <c r="M4" s="65" t="s">
        <v>35</v>
      </c>
      <c r="N4" s="65"/>
      <c r="O4" s="65"/>
      <c r="Q4" s="66" t="s">
        <v>36</v>
      </c>
      <c r="R4" s="46"/>
      <c r="S4" s="69" t="s">
        <v>37</v>
      </c>
      <c r="T4" s="69" t="s">
        <v>38</v>
      </c>
      <c r="U4" s="69" t="s">
        <v>35</v>
      </c>
      <c r="V4" s="59" t="s">
        <v>39</v>
      </c>
      <c r="W4" s="59" t="s">
        <v>40</v>
      </c>
      <c r="X4" s="59" t="s">
        <v>41</v>
      </c>
      <c r="Y4" s="59" t="s">
        <v>42</v>
      </c>
    </row>
    <row r="5" spans="1:25" s="3" customFormat="1" ht="18" customHeight="1" x14ac:dyDescent="0.15">
      <c r="A5" s="17">
        <v>1</v>
      </c>
      <c r="C5" s="45" t="str">
        <f>Speelronden!B2</f>
        <v>10.00 uur - 10.25 uur</v>
      </c>
      <c r="D5" s="18"/>
      <c r="E5" s="23" t="str">
        <f>R7</f>
        <v>RTC Dordrecht</v>
      </c>
      <c r="F5" s="7" t="s">
        <v>43</v>
      </c>
      <c r="G5" s="24" t="str">
        <f>R8</f>
        <v>RTC Rotterdam</v>
      </c>
      <c r="I5" s="22"/>
      <c r="J5" s="6" t="s">
        <v>43</v>
      </c>
      <c r="K5" s="22"/>
      <c r="M5" s="9" t="str">
        <f t="shared" ref="M5:M16" si="0">IF(I5="","",IF(I5&gt;K5,2,IF(I5=K5,1,0)))</f>
        <v/>
      </c>
      <c r="O5" s="9" t="str">
        <f t="shared" ref="O5:O16" si="1">IF(K5="","",IF(K5&gt;I5,2,IF(K5=I5,1,0)))</f>
        <v/>
      </c>
      <c r="Q5" s="67"/>
      <c r="R5" s="2"/>
      <c r="S5" s="70"/>
      <c r="T5" s="70"/>
      <c r="U5" s="70"/>
      <c r="V5" s="59"/>
      <c r="W5" s="59"/>
      <c r="X5" s="59"/>
      <c r="Y5" s="59"/>
    </row>
    <row r="6" spans="1:25" s="2" customFormat="1" ht="18" customHeight="1" x14ac:dyDescent="0.15">
      <c r="A6" s="17">
        <v>2</v>
      </c>
      <c r="C6" s="45" t="str">
        <f>Speelronden!B3</f>
        <v>10.30 uur - 10.55 uur</v>
      </c>
      <c r="D6" s="18"/>
      <c r="E6" s="23" t="str">
        <f>R9</f>
        <v>RTC Zuid</v>
      </c>
      <c r="F6" s="7" t="s">
        <v>43</v>
      </c>
      <c r="G6" s="24" t="str">
        <f>R10</f>
        <v>RTC Den Haag</v>
      </c>
      <c r="I6" s="22"/>
      <c r="J6" s="6" t="s">
        <v>43</v>
      </c>
      <c r="K6" s="22"/>
      <c r="M6" s="9" t="str">
        <f t="shared" si="0"/>
        <v/>
      </c>
      <c r="N6" s="3"/>
      <c r="O6" s="9" t="str">
        <f t="shared" si="1"/>
        <v/>
      </c>
      <c r="Q6" s="68"/>
      <c r="R6" s="47" t="s">
        <v>44</v>
      </c>
      <c r="S6" s="71"/>
      <c r="T6" s="71"/>
      <c r="U6" s="71"/>
      <c r="V6" s="59"/>
      <c r="W6" s="59"/>
      <c r="X6" s="59"/>
      <c r="Y6" s="59"/>
    </row>
    <row r="7" spans="1:25" s="2" customFormat="1" ht="18" customHeight="1" x14ac:dyDescent="0.15">
      <c r="A7" s="17">
        <v>3</v>
      </c>
      <c r="C7" s="45" t="str">
        <f>Speelronden!B4</f>
        <v>11.00 uur - 11.25 uur</v>
      </c>
      <c r="D7" s="18"/>
      <c r="E7" s="23" t="str">
        <f>R8</f>
        <v>RTC Rotterdam</v>
      </c>
      <c r="F7" s="7" t="s">
        <v>43</v>
      </c>
      <c r="G7" s="24" t="str">
        <f>R9</f>
        <v>RTC Zuid</v>
      </c>
      <c r="I7" s="22"/>
      <c r="J7" s="6" t="s">
        <v>43</v>
      </c>
      <c r="K7" s="22"/>
      <c r="M7" s="9" t="str">
        <f t="shared" si="0"/>
        <v/>
      </c>
      <c r="N7" s="3"/>
      <c r="O7" s="9" t="str">
        <f t="shared" si="1"/>
        <v/>
      </c>
      <c r="Q7" s="11">
        <f>RANK(U7,$U$7:$U$10,0)</f>
        <v>1</v>
      </c>
      <c r="R7" s="43" t="s">
        <v>45</v>
      </c>
      <c r="S7" s="5">
        <f>SUMIF($E$5:$E$16,R7,$I$5:$I$16)+SUMIF($G$5:$G$16,R7,$K$5:$K$16)</f>
        <v>0</v>
      </c>
      <c r="T7" s="5">
        <f>SUMIF($E$5:$E$16,R7,$K$5:$K$16)+SUMIF($G$5:$G$16,R7,$I$5:$I$16)</f>
        <v>0</v>
      </c>
      <c r="U7" s="10">
        <f t="shared" ref="U7:U10" si="2">(V7*2)+W7+(S7*0.001)-(T7*0.001)</f>
        <v>0</v>
      </c>
      <c r="V7" s="8">
        <f>SUMPRODUCT(($E$5:$E$16=R7)*($M$5:$M$16=2))+SUMPRODUCT(($G$5:$G$16=R7)*($O$5:$O$16=2))</f>
        <v>0</v>
      </c>
      <c r="W7" s="8">
        <f>SUMPRODUCT(($E$5:$E$16=R7)*($M$5:$M$16=1))+SUMPRODUCT(($G$5:$G$16=R7)*($O$5:$O$16=1))</f>
        <v>0</v>
      </c>
      <c r="X7" s="8">
        <f>SUMPRODUCT(($E$5:$E$16=R7)*($M$5:$M$16=0))+SUMPRODUCT(($G$5:$G$16=R7)*($O$5:$O$16=0))</f>
        <v>0</v>
      </c>
      <c r="Y7" s="13">
        <f>S7-T7</f>
        <v>0</v>
      </c>
    </row>
    <row r="8" spans="1:25" s="2" customFormat="1" ht="18" customHeight="1" x14ac:dyDescent="0.15">
      <c r="A8" s="17">
        <v>4</v>
      </c>
      <c r="C8" s="45" t="str">
        <f>Speelronden!B5</f>
        <v>11.30 uur - 11.55 uur</v>
      </c>
      <c r="D8" s="18"/>
      <c r="E8" s="23" t="str">
        <f>R10</f>
        <v>RTC Den Haag</v>
      </c>
      <c r="F8" s="7" t="s">
        <v>43</v>
      </c>
      <c r="G8" s="24" t="str">
        <f>R7</f>
        <v>RTC Dordrecht</v>
      </c>
      <c r="I8" s="22"/>
      <c r="J8" s="6" t="s">
        <v>43</v>
      </c>
      <c r="K8" s="22"/>
      <c r="M8" s="9" t="str">
        <f t="shared" si="0"/>
        <v/>
      </c>
      <c r="N8" s="3"/>
      <c r="O8" s="9" t="str">
        <f t="shared" si="1"/>
        <v/>
      </c>
      <c r="Q8" s="11">
        <f>RANK(U8,$U$7:$U$10,0)</f>
        <v>1</v>
      </c>
      <c r="R8" s="43" t="s">
        <v>46</v>
      </c>
      <c r="S8" s="5">
        <f>SUMIF($E$5:$E$16,R8,$I$5:$I$16)+SUMIF($G$5:$G$16,R8,$K$5:$K$16)</f>
        <v>0</v>
      </c>
      <c r="T8" s="5">
        <f>SUMIF($E$5:$E$16,R8,$K$5:$K$16)+SUMIF($G$5:$G$16,R8,$I$5:$I$16)</f>
        <v>0</v>
      </c>
      <c r="U8" s="10">
        <f t="shared" si="2"/>
        <v>0</v>
      </c>
      <c r="V8" s="8">
        <f>SUMPRODUCT(($E$5:$E$16=R8)*($M$5:$M$16=2))+SUMPRODUCT(($G$5:$G$16=R8)*($O$5:$O$16=2))</f>
        <v>0</v>
      </c>
      <c r="W8" s="8">
        <f>SUMPRODUCT(($E$5:$E$16=R8)*($M$5:$M$16=1))+SUMPRODUCT(($G$5:$G$16=R8)*($O$5:$O$16=1))</f>
        <v>0</v>
      </c>
      <c r="X8" s="8">
        <f>SUMPRODUCT(($E$5:$E$16=R8)*($M$5:$M$16=0))+SUMPRODUCT(($G$5:$G$16=R8)*($O$5:$O$16=0))</f>
        <v>0</v>
      </c>
      <c r="Y8" s="13">
        <f t="shared" ref="Y8:Y10" si="3">S8-T8</f>
        <v>0</v>
      </c>
    </row>
    <row r="9" spans="1:25" s="2" customFormat="1" ht="18" customHeight="1" x14ac:dyDescent="0.15">
      <c r="A9" s="17">
        <v>5</v>
      </c>
      <c r="C9" s="45" t="str">
        <f>Speelronden!B6</f>
        <v>12.00 uur - 12.25 uur</v>
      </c>
      <c r="D9" s="18"/>
      <c r="E9" s="23" t="str">
        <f>R7</f>
        <v>RTC Dordrecht</v>
      </c>
      <c r="F9" s="7" t="s">
        <v>43</v>
      </c>
      <c r="G9" s="24" t="str">
        <f>R9</f>
        <v>RTC Zuid</v>
      </c>
      <c r="I9" s="22"/>
      <c r="J9" s="6" t="s">
        <v>43</v>
      </c>
      <c r="K9" s="22"/>
      <c r="M9" s="9" t="str">
        <f t="shared" si="0"/>
        <v/>
      </c>
      <c r="N9" s="3"/>
      <c r="O9" s="9" t="str">
        <f t="shared" si="1"/>
        <v/>
      </c>
      <c r="Q9" s="11">
        <f>RANK(U9,$U$7:$U$10,0)</f>
        <v>1</v>
      </c>
      <c r="R9" s="43" t="s">
        <v>47</v>
      </c>
      <c r="S9" s="5">
        <f>SUMIF($E$5:$E$16,R9,$I$5:$I$16)+SUMIF($G$5:$G$16,R9,$K$5:$K$16)</f>
        <v>0</v>
      </c>
      <c r="T9" s="5">
        <f>SUMIF($E$5:$E$16,R9,$K$5:$K$16)+SUMIF($G$5:$G$16,R9,$I$5:$I$16)</f>
        <v>0</v>
      </c>
      <c r="U9" s="10">
        <f t="shared" si="2"/>
        <v>0</v>
      </c>
      <c r="V9" s="8">
        <f>SUMPRODUCT(($E$5:$E$16=R9)*($M$5:$M$16=2))+SUMPRODUCT(($G$5:$G$16=R9)*($O$5:$O$16=2))</f>
        <v>0</v>
      </c>
      <c r="W9" s="8">
        <f>SUMPRODUCT(($E$5:$E$16=R9)*($M$5:$M$16=1))+SUMPRODUCT(($G$5:$G$16=R9)*($O$5:$O$16=1))</f>
        <v>0</v>
      </c>
      <c r="X9" s="8">
        <f>SUMPRODUCT(($E$5:$E$16=R9)*($M$5:$M$16=0))+SUMPRODUCT(($G$5:$G$16=R9)*($O$5:$O$16=0))</f>
        <v>0</v>
      </c>
      <c r="Y9" s="13">
        <f t="shared" si="3"/>
        <v>0</v>
      </c>
    </row>
    <row r="10" spans="1:25" s="2" customFormat="1" ht="18" customHeight="1" x14ac:dyDescent="0.15">
      <c r="A10" s="17">
        <v>6</v>
      </c>
      <c r="C10" s="45" t="str">
        <f>Speelronden!B7</f>
        <v>12.30 uur - 12.55 uur</v>
      </c>
      <c r="D10" s="18"/>
      <c r="E10" s="23" t="str">
        <f>R8</f>
        <v>RTC Rotterdam</v>
      </c>
      <c r="F10" s="7" t="s">
        <v>43</v>
      </c>
      <c r="G10" s="24" t="str">
        <f>R10</f>
        <v>RTC Den Haag</v>
      </c>
      <c r="I10" s="22"/>
      <c r="J10" s="6" t="s">
        <v>43</v>
      </c>
      <c r="K10" s="22"/>
      <c r="M10" s="9" t="str">
        <f t="shared" si="0"/>
        <v/>
      </c>
      <c r="N10" s="3"/>
      <c r="O10" s="9" t="str">
        <f t="shared" si="1"/>
        <v/>
      </c>
      <c r="Q10" s="11">
        <f>RANK(U10,$U$7:$U$10,0)</f>
        <v>1</v>
      </c>
      <c r="R10" s="43" t="s">
        <v>48</v>
      </c>
      <c r="S10" s="5">
        <f>SUMIF($E$5:$E$16,R10,$I$5:$I$16)+SUMIF($G$5:$G$16,R10,$K$5:$K$16)</f>
        <v>0</v>
      </c>
      <c r="T10" s="5">
        <f>SUMIF($E$5:$E$16,R10,$K$5:$K$16)+SUMIF($G$5:$G$16,R10,$I$5:$I$16)</f>
        <v>0</v>
      </c>
      <c r="U10" s="10">
        <f t="shared" si="2"/>
        <v>0</v>
      </c>
      <c r="V10" s="8">
        <f>SUMPRODUCT(($E$5:$E$16=R10)*($M$5:$M$16=2))+SUMPRODUCT(($G$5:$G$16=R10)*($O$5:$O$16=2))</f>
        <v>0</v>
      </c>
      <c r="W10" s="8">
        <f>SUMPRODUCT(($E$5:$E$16=R10)*($M$5:$M$16=1))+SUMPRODUCT(($G$5:$G$16=R10)*($O$5:$O$16=1))</f>
        <v>0</v>
      </c>
      <c r="X10" s="8">
        <f>SUMPRODUCT(($E$5:$E$16=R10)*($M$5:$M$16=0))+SUMPRODUCT(($G$5:$G$16=R10)*($O$5:$O$16=0))</f>
        <v>0</v>
      </c>
      <c r="Y10" s="13">
        <f t="shared" si="3"/>
        <v>0</v>
      </c>
    </row>
    <row r="11" spans="1:25" s="3" customFormat="1" ht="18" customHeight="1" x14ac:dyDescent="0.15">
      <c r="A11" s="17">
        <v>7</v>
      </c>
      <c r="C11" s="45" t="str">
        <f>Speelronden!B8</f>
        <v>13.00 uur - 13.25 uur</v>
      </c>
      <c r="D11" s="18"/>
      <c r="E11" s="23" t="str">
        <f>R10</f>
        <v>RTC Den Haag</v>
      </c>
      <c r="F11" s="7" t="s">
        <v>43</v>
      </c>
      <c r="G11" s="24" t="str">
        <f>R9</f>
        <v>RTC Zuid</v>
      </c>
      <c r="I11" s="22"/>
      <c r="J11" s="6" t="s">
        <v>43</v>
      </c>
      <c r="K11" s="22"/>
      <c r="M11" s="9" t="str">
        <f t="shared" si="0"/>
        <v/>
      </c>
      <c r="O11" s="9" t="str">
        <f t="shared" si="1"/>
        <v/>
      </c>
    </row>
    <row r="12" spans="1:25" s="2" customFormat="1" ht="18" customHeight="1" x14ac:dyDescent="0.15">
      <c r="A12" s="17">
        <v>8</v>
      </c>
      <c r="C12" s="45" t="str">
        <f>Speelronden!B9</f>
        <v>13.30 uur - 13.55 uur</v>
      </c>
      <c r="D12" s="18"/>
      <c r="E12" s="23" t="str">
        <f>R8</f>
        <v>RTC Rotterdam</v>
      </c>
      <c r="F12" s="7" t="s">
        <v>43</v>
      </c>
      <c r="G12" s="24" t="str">
        <f>R7</f>
        <v>RTC Dordrecht</v>
      </c>
      <c r="I12" s="22"/>
      <c r="J12" s="6" t="s">
        <v>43</v>
      </c>
      <c r="K12" s="22"/>
      <c r="M12" s="9" t="str">
        <f t="shared" si="0"/>
        <v/>
      </c>
      <c r="N12" s="3"/>
      <c r="O12" s="9" t="str">
        <f t="shared" si="1"/>
        <v/>
      </c>
    </row>
    <row r="13" spans="1:25" s="2" customFormat="1" ht="18" customHeight="1" x14ac:dyDescent="0.15">
      <c r="A13" s="17">
        <v>9</v>
      </c>
      <c r="C13" s="45" t="str">
        <f>Speelronden!B10</f>
        <v>14.00 uur - 14.25 uur</v>
      </c>
      <c r="D13" s="18"/>
      <c r="E13" s="23" t="str">
        <f>R9</f>
        <v>RTC Zuid</v>
      </c>
      <c r="F13" s="7" t="s">
        <v>43</v>
      </c>
      <c r="G13" s="24" t="str">
        <f>R8</f>
        <v>RTC Rotterdam</v>
      </c>
      <c r="I13" s="22"/>
      <c r="J13" s="6" t="s">
        <v>43</v>
      </c>
      <c r="K13" s="22"/>
      <c r="M13" s="9" t="str">
        <f t="shared" si="0"/>
        <v/>
      </c>
      <c r="N13" s="3"/>
      <c r="O13" s="9" t="str">
        <f t="shared" si="1"/>
        <v/>
      </c>
      <c r="Q13" s="3"/>
      <c r="R13" s="3"/>
      <c r="S13" s="3"/>
      <c r="T13" s="3"/>
      <c r="U13" s="3"/>
      <c r="V13" s="3"/>
      <c r="W13" s="3"/>
      <c r="X13" s="3"/>
      <c r="Y13" s="3"/>
    </row>
    <row r="14" spans="1:25" s="2" customFormat="1" ht="18" customHeight="1" x14ac:dyDescent="0.15">
      <c r="A14" s="17">
        <v>10</v>
      </c>
      <c r="C14" s="45" t="str">
        <f>Speelronden!B11</f>
        <v>14.30 uur - 14.55 uur</v>
      </c>
      <c r="D14" s="18"/>
      <c r="E14" s="23" t="str">
        <f>R7</f>
        <v>RTC Dordrecht</v>
      </c>
      <c r="F14" s="7" t="s">
        <v>43</v>
      </c>
      <c r="G14" s="24" t="str">
        <f>R10</f>
        <v>RTC Den Haag</v>
      </c>
      <c r="I14" s="22"/>
      <c r="J14" s="6" t="s">
        <v>43</v>
      </c>
      <c r="K14" s="22"/>
      <c r="M14" s="9" t="str">
        <f t="shared" si="0"/>
        <v/>
      </c>
      <c r="N14" s="3"/>
      <c r="O14" s="9" t="str">
        <f t="shared" si="1"/>
        <v/>
      </c>
      <c r="R14" s="3"/>
      <c r="S14" s="3"/>
      <c r="T14" s="3"/>
      <c r="U14" s="3"/>
      <c r="V14" s="3"/>
    </row>
    <row r="15" spans="1:25" s="2" customFormat="1" ht="18" customHeight="1" x14ac:dyDescent="0.15">
      <c r="A15" s="17">
        <v>11</v>
      </c>
      <c r="C15" s="45" t="str">
        <f>Speelronden!B12</f>
        <v>15.00 uur - 15.25 uur</v>
      </c>
      <c r="D15" s="18"/>
      <c r="E15" s="23" t="str">
        <f>R9</f>
        <v>RTC Zuid</v>
      </c>
      <c r="F15" s="7" t="s">
        <v>43</v>
      </c>
      <c r="G15" s="24" t="str">
        <f>R7</f>
        <v>RTC Dordrecht</v>
      </c>
      <c r="I15" s="22"/>
      <c r="J15" s="6" t="s">
        <v>43</v>
      </c>
      <c r="K15" s="22"/>
      <c r="M15" s="9" t="str">
        <f t="shared" si="0"/>
        <v/>
      </c>
      <c r="N15" s="3"/>
      <c r="O15" s="9" t="str">
        <f t="shared" si="1"/>
        <v/>
      </c>
      <c r="R15" s="3"/>
      <c r="S15" s="3"/>
      <c r="T15" s="3"/>
      <c r="U15" s="3"/>
      <c r="V15" s="3"/>
    </row>
    <row r="16" spans="1:25" s="2" customFormat="1" ht="18" customHeight="1" x14ac:dyDescent="0.15">
      <c r="A16" s="17">
        <v>12</v>
      </c>
      <c r="C16" s="45" t="str">
        <f>Speelronden!B13</f>
        <v>15.30 uur - 15.55 uur</v>
      </c>
      <c r="D16" s="18"/>
      <c r="E16" s="23" t="str">
        <f>R10</f>
        <v>RTC Den Haag</v>
      </c>
      <c r="F16" s="7" t="s">
        <v>43</v>
      </c>
      <c r="G16" s="24" t="str">
        <f>R8</f>
        <v>RTC Rotterdam</v>
      </c>
      <c r="I16" s="22"/>
      <c r="J16" s="6" t="s">
        <v>43</v>
      </c>
      <c r="K16" s="22"/>
      <c r="M16" s="9" t="str">
        <f t="shared" si="0"/>
        <v/>
      </c>
      <c r="N16" s="3"/>
      <c r="O16" s="9" t="str">
        <f t="shared" si="1"/>
        <v/>
      </c>
      <c r="R16" s="3"/>
      <c r="S16" s="3"/>
      <c r="T16" s="3"/>
      <c r="U16" s="3"/>
      <c r="V16" s="3"/>
    </row>
    <row r="17" spans="2:22" ht="18" customHeight="1" x14ac:dyDescent="0.15">
      <c r="B17" s="16"/>
      <c r="R17" s="3"/>
      <c r="S17" s="3"/>
      <c r="T17" s="3"/>
      <c r="U17" s="3"/>
      <c r="V17" s="3"/>
    </row>
    <row r="18" spans="2:22" x14ac:dyDescent="0.15">
      <c r="B18" s="16"/>
      <c r="R18" s="3"/>
      <c r="S18" s="3"/>
      <c r="T18" s="3"/>
      <c r="U18" s="3"/>
      <c r="V18" s="3"/>
    </row>
    <row r="19" spans="2:22" x14ac:dyDescent="0.15">
      <c r="B19" s="16"/>
      <c r="R19" s="3"/>
      <c r="S19" s="3"/>
      <c r="T19" s="3"/>
      <c r="U19" s="3"/>
      <c r="V19" s="3"/>
    </row>
    <row r="20" spans="2:22" x14ac:dyDescent="0.15">
      <c r="B20" s="16"/>
    </row>
    <row r="21" spans="2:22" x14ac:dyDescent="0.15">
      <c r="B21" s="16"/>
    </row>
    <row r="22" spans="2:22" x14ac:dyDescent="0.15">
      <c r="B22" s="16"/>
    </row>
    <row r="23" spans="2:22" x14ac:dyDescent="0.15">
      <c r="B23" s="16"/>
    </row>
    <row r="24" spans="2:22" x14ac:dyDescent="0.15">
      <c r="B24" s="16"/>
    </row>
    <row r="25" spans="2:22" x14ac:dyDescent="0.15">
      <c r="B25" s="16"/>
    </row>
    <row r="26" spans="2:22" x14ac:dyDescent="0.15">
      <c r="B26" s="16"/>
    </row>
    <row r="27" spans="2:22" x14ac:dyDescent="0.15">
      <c r="B27" s="16"/>
    </row>
    <row r="28" spans="2:22" x14ac:dyDescent="0.15">
      <c r="B28" s="16"/>
    </row>
    <row r="29" spans="2:22" x14ac:dyDescent="0.15">
      <c r="B29" s="16"/>
    </row>
    <row r="30" spans="2:22" x14ac:dyDescent="0.15">
      <c r="B30" s="16"/>
    </row>
    <row r="31" spans="2:22" x14ac:dyDescent="0.15">
      <c r="B31" s="16"/>
    </row>
    <row r="32" spans="2:22" x14ac:dyDescent="0.15">
      <c r="B32" s="16"/>
    </row>
    <row r="33" spans="2:2" x14ac:dyDescent="0.15">
      <c r="B33" s="16"/>
    </row>
    <row r="34" spans="2:2" x14ac:dyDescent="0.15">
      <c r="B34" s="16"/>
    </row>
    <row r="35" spans="2:2" x14ac:dyDescent="0.15">
      <c r="B35" s="16"/>
    </row>
    <row r="36" spans="2:2" x14ac:dyDescent="0.15">
      <c r="B36" s="16"/>
    </row>
    <row r="37" spans="2:2" x14ac:dyDescent="0.15">
      <c r="B37" s="16"/>
    </row>
    <row r="38" spans="2:2" x14ac:dyDescent="0.15">
      <c r="B38" s="16"/>
    </row>
    <row r="39" spans="2:2" x14ac:dyDescent="0.15">
      <c r="B39" s="16"/>
    </row>
    <row r="40" spans="2:2" x14ac:dyDescent="0.15">
      <c r="B40" s="16"/>
    </row>
    <row r="41" spans="2:2" x14ac:dyDescent="0.15">
      <c r="B41" s="16"/>
    </row>
    <row r="42" spans="2:2" x14ac:dyDescent="0.15">
      <c r="B42" s="16"/>
    </row>
    <row r="43" spans="2:2" x14ac:dyDescent="0.15">
      <c r="B43" s="16"/>
    </row>
    <row r="44" spans="2:2" x14ac:dyDescent="0.15">
      <c r="B44" s="16"/>
    </row>
    <row r="45" spans="2:2" x14ac:dyDescent="0.15">
      <c r="B45" s="16"/>
    </row>
    <row r="46" spans="2:2" x14ac:dyDescent="0.15">
      <c r="B46" s="16"/>
    </row>
    <row r="47" spans="2:2" x14ac:dyDescent="0.15">
      <c r="B47" s="16"/>
    </row>
    <row r="48" spans="2:2" x14ac:dyDescent="0.15">
      <c r="B48" s="16"/>
    </row>
    <row r="49" spans="2:2" x14ac:dyDescent="0.15">
      <c r="B49" s="16"/>
    </row>
    <row r="50" spans="2:2" x14ac:dyDescent="0.15">
      <c r="B50" s="16"/>
    </row>
    <row r="51" spans="2:2" x14ac:dyDescent="0.15">
      <c r="B51" s="16"/>
    </row>
    <row r="52" spans="2:2" x14ac:dyDescent="0.15">
      <c r="B52" s="16"/>
    </row>
    <row r="53" spans="2:2" x14ac:dyDescent="0.15">
      <c r="B53" s="16"/>
    </row>
    <row r="54" spans="2:2" x14ac:dyDescent="0.15">
      <c r="B54" s="16"/>
    </row>
    <row r="55" spans="2:2" x14ac:dyDescent="0.15">
      <c r="B55" s="16"/>
    </row>
    <row r="56" spans="2:2" x14ac:dyDescent="0.15">
      <c r="B56" s="16"/>
    </row>
    <row r="57" spans="2:2" x14ac:dyDescent="0.15">
      <c r="B57" s="16"/>
    </row>
    <row r="58" spans="2:2" x14ac:dyDescent="0.15">
      <c r="B58" s="16"/>
    </row>
    <row r="59" spans="2:2" x14ac:dyDescent="0.15">
      <c r="B59" s="16"/>
    </row>
    <row r="60" spans="2:2" x14ac:dyDescent="0.15">
      <c r="B60" s="16"/>
    </row>
    <row r="61" spans="2:2" x14ac:dyDescent="0.15">
      <c r="B61" s="16"/>
    </row>
    <row r="62" spans="2:2" x14ac:dyDescent="0.15">
      <c r="B62" s="16"/>
    </row>
    <row r="63" spans="2:2" x14ac:dyDescent="0.15">
      <c r="B63" s="16"/>
    </row>
    <row r="64" spans="2:2" x14ac:dyDescent="0.15">
      <c r="B64" s="16"/>
    </row>
    <row r="65" spans="2:2" x14ac:dyDescent="0.15">
      <c r="B65" s="16"/>
    </row>
    <row r="66" spans="2:2" x14ac:dyDescent="0.15">
      <c r="B66" s="16"/>
    </row>
  </sheetData>
  <sheetProtection selectLockedCells="1"/>
  <mergeCells count="12">
    <mergeCell ref="X4:X6"/>
    <mergeCell ref="Y4:Y6"/>
    <mergeCell ref="A1:Y2"/>
    <mergeCell ref="E4:G4"/>
    <mergeCell ref="I4:K4"/>
    <mergeCell ref="M4:O4"/>
    <mergeCell ref="Q4:Q6"/>
    <mergeCell ref="S4:S6"/>
    <mergeCell ref="T4:T6"/>
    <mergeCell ref="U4:U6"/>
    <mergeCell ref="V4:V6"/>
    <mergeCell ref="W4:W6"/>
  </mergeCells>
  <pageMargins left="0.75" right="0.75" top="1" bottom="1" header="0.5" footer="0.5"/>
  <pageSetup paperSize="9" scale="71" orientation="landscape" horizontalDpi="4294967295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AA17D43B3D848B2E2056A0B760558" ma:contentTypeVersion="11" ma:contentTypeDescription="Een nieuw document maken." ma:contentTypeScope="" ma:versionID="c2711a520c9185bc470452b6624031b8">
  <xsd:schema xmlns:xsd="http://www.w3.org/2001/XMLSchema" xmlns:xs="http://www.w3.org/2001/XMLSchema" xmlns:p="http://schemas.microsoft.com/office/2006/metadata/properties" xmlns:ns2="74e950eb-b205-43df-a869-21d61d94d925" xmlns:ns3="36bc3dda-48e7-4ca9-b10a-b26e8247471b" targetNamespace="http://schemas.microsoft.com/office/2006/metadata/properties" ma:root="true" ma:fieldsID="bf716eedcb059cb46bc1bc2346afedda" ns2:_="" ns3:_="">
    <xsd:import namespace="74e950eb-b205-43df-a869-21d61d94d925"/>
    <xsd:import namespace="36bc3dda-48e7-4ca9-b10a-b26e824747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950eb-b205-43df-a869-21d61d94d9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c3dda-48e7-4ca9-b10a-b26e824747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32BB3F-5679-4DD0-AA47-D9C185A2C3B9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522E2CB5-FD1A-4F94-BF3C-A69B9F8D0D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2D912A-794A-480E-8AB9-C0DEEF3F138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4e950eb-b205-43df-a869-21d61d94d925"/>
    <ds:schemaRef ds:uri="36bc3dda-48e7-4ca9-b10a-b26e8247471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Speelronden</vt:lpstr>
      <vt:lpstr>U15 poule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andre.kraaijeveld</cp:lastModifiedBy>
  <cp:revision/>
  <dcterms:created xsi:type="dcterms:W3CDTF">2007-04-20T12:55:55Z</dcterms:created>
  <dcterms:modified xsi:type="dcterms:W3CDTF">2021-09-22T08:28:48Z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0x01010047FAA17D43B3D848B2E2056A0B760558</vt:lpwstr>
  </property>
</Properties>
</file>